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7bba2a34cfbd9/Docs/FinancialDocs/N3 Services/"/>
    </mc:Choice>
  </mc:AlternateContent>
  <xr:revisionPtr revIDLastSave="0" documentId="8_{EC1C3154-DA7D-42D5-98A2-079C62F8F1F7}" xr6:coauthVersionLast="47" xr6:coauthVersionMax="47" xr10:uidLastSave="{00000000-0000-0000-0000-000000000000}"/>
  <bookViews>
    <workbookView xWindow="-120" yWindow="-120" windowWidth="28110" windowHeight="16440" activeTab="2" xr2:uid="{97B732F6-EBD7-43BE-8FC7-AEDC738C8EB7}"/>
  </bookViews>
  <sheets>
    <sheet name="Budget" sheetId="1" r:id="rId1"/>
    <sheet name="Payment Acct 1" sheetId="2" r:id="rId2"/>
    <sheet name="Payment Acct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2" i="3" s="1"/>
  <c r="A2" i="3"/>
  <c r="E3" i="3"/>
  <c r="E2" i="3" s="1"/>
  <c r="D3" i="2"/>
  <c r="D2" i="2" s="1"/>
  <c r="A2" i="2"/>
  <c r="G19" i="1"/>
  <c r="G21" i="1"/>
  <c r="G24" i="1"/>
  <c r="G32" i="1"/>
  <c r="G26" i="1"/>
  <c r="G23" i="1"/>
  <c r="B35" i="1"/>
  <c r="G36" i="1"/>
  <c r="G37" i="1"/>
  <c r="D37" i="1"/>
  <c r="D36" i="1"/>
  <c r="G35" i="1"/>
  <c r="G3" i="1"/>
  <c r="B32" i="1"/>
  <c r="D32" i="1"/>
  <c r="E32" i="1"/>
  <c r="F32" i="1"/>
  <c r="C32" i="1"/>
  <c r="G31" i="1"/>
  <c r="G30" i="1"/>
  <c r="G29" i="1"/>
  <c r="G28" i="1"/>
  <c r="G27" i="1"/>
  <c r="G25" i="1"/>
  <c r="G22" i="1"/>
  <c r="G20" i="1"/>
  <c r="G18" i="1"/>
  <c r="G17" i="1"/>
  <c r="G4" i="1"/>
  <c r="G5" i="1"/>
  <c r="G6" i="1"/>
  <c r="G7" i="1"/>
  <c r="G8" i="1"/>
  <c r="G9" i="1"/>
  <c r="G10" i="1"/>
  <c r="G11" i="1"/>
  <c r="G12" i="1"/>
  <c r="G13" i="1"/>
  <c r="C3" i="1"/>
  <c r="C14" i="1" s="1"/>
  <c r="G14" i="1" l="1"/>
  <c r="G34" i="1" s="1"/>
  <c r="G39" i="1" s="1"/>
</calcChain>
</file>

<file path=xl/sharedStrings.xml><?xml version="1.0" encoding="utf-8"?>
<sst xmlns="http://schemas.openxmlformats.org/spreadsheetml/2006/main" count="47" uniqueCount="45">
  <si>
    <t>Monthly</t>
  </si>
  <si>
    <t>Income</t>
  </si>
  <si>
    <t>Fed Income</t>
  </si>
  <si>
    <t>Soc Sec</t>
  </si>
  <si>
    <t>Medicare</t>
  </si>
  <si>
    <t>GA State</t>
  </si>
  <si>
    <t>HSA</t>
  </si>
  <si>
    <t>Medical</t>
  </si>
  <si>
    <t>Roth 401K</t>
  </si>
  <si>
    <t>Dental</t>
  </si>
  <si>
    <t>Vision</t>
  </si>
  <si>
    <t>401K</t>
  </si>
  <si>
    <t>Mortgage</t>
  </si>
  <si>
    <t>Weekly</t>
  </si>
  <si>
    <t>Bi-Weekly</t>
  </si>
  <si>
    <t>Quarterly</t>
  </si>
  <si>
    <t>Yearly</t>
  </si>
  <si>
    <t>Net Income</t>
  </si>
  <si>
    <t>Calculated
Monthly</t>
  </si>
  <si>
    <t>Expenses</t>
  </si>
  <si>
    <t>Car Payment</t>
  </si>
  <si>
    <t>Cell Phone</t>
  </si>
  <si>
    <t>Gas Service</t>
  </si>
  <si>
    <t>Internet</t>
  </si>
  <si>
    <t>Electricity</t>
  </si>
  <si>
    <t>A/C Service</t>
  </si>
  <si>
    <t>Lawn Care</t>
  </si>
  <si>
    <t>Car Insurance</t>
  </si>
  <si>
    <t>Pest Control</t>
  </si>
  <si>
    <t>Savings</t>
  </si>
  <si>
    <t>Net Required Expenses</t>
  </si>
  <si>
    <t>Child College Fund</t>
  </si>
  <si>
    <t>Net remaining income</t>
  </si>
  <si>
    <t>Security</t>
  </si>
  <si>
    <t>Streaming Media</t>
  </si>
  <si>
    <t>Food Delivery</t>
  </si>
  <si>
    <t>Weekly discretionary budget</t>
  </si>
  <si>
    <t>Credit Card 1 Payoff</t>
  </si>
  <si>
    <t>Short term loan payoff</t>
  </si>
  <si>
    <t>Net Monthly Balance</t>
  </si>
  <si>
    <t>Date</t>
  </si>
  <si>
    <t>Payment</t>
  </si>
  <si>
    <t>Nov Bills</t>
  </si>
  <si>
    <t>12/2</t>
  </si>
  <si>
    <t>11/25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</si>
</sst>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8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16" fontId="0" fillId="0" borderId="0" xfId="0" applyNumberFormat="1"/>
    <xf numFmtId="44" fontId="0" fillId="0" borderId="0" xfId="1" applyFont="1"/>
    <xf numFmtId="49" fontId="0" fillId="0" borderId="0" xfId="1" applyNumberFormat="1" applyFont="1"/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8D1A-06B0-48D0-B315-D131FF8B3030}">
  <dimension ref="A2:H39"/>
  <sheetViews>
    <sheetView topLeftCell="A5" workbookViewId="0">
      <selection activeCell="G17" sqref="G17:G31"/>
    </sheetView>
  </sheetViews>
  <sheetFormatPr defaultRowHeight="15" x14ac:dyDescent="0.25"/>
  <cols>
    <col min="1" max="1" width="27" bestFit="1" customWidth="1"/>
    <col min="3" max="3" width="11.28515625" bestFit="1" customWidth="1"/>
    <col min="4" max="4" width="10.5703125" bestFit="1" customWidth="1"/>
    <col min="5" max="7" width="11.5703125" bestFit="1" customWidth="1"/>
    <col min="8" max="8" width="11.28515625" bestFit="1" customWidth="1"/>
  </cols>
  <sheetData>
    <row r="2" spans="1:7" ht="30" x14ac:dyDescent="0.25">
      <c r="B2" t="s">
        <v>13</v>
      </c>
      <c r="C2" t="s">
        <v>14</v>
      </c>
      <c r="D2" t="s">
        <v>0</v>
      </c>
      <c r="E2" t="s">
        <v>15</v>
      </c>
      <c r="F2" t="s">
        <v>16</v>
      </c>
      <c r="G2" s="2" t="s">
        <v>18</v>
      </c>
    </row>
    <row r="3" spans="1:7" x14ac:dyDescent="0.25">
      <c r="A3" t="s">
        <v>1</v>
      </c>
      <c r="B3" s="3"/>
      <c r="C3" s="4">
        <f>100000/26</f>
        <v>3846.1538461538462</v>
      </c>
      <c r="D3" s="3"/>
      <c r="E3" s="3"/>
      <c r="F3" s="3"/>
      <c r="G3" s="4">
        <f>(B3*52+C3*26+D3*12+E3*4+F3)/12</f>
        <v>8333.3333333333339</v>
      </c>
    </row>
    <row r="4" spans="1:7" x14ac:dyDescent="0.25">
      <c r="A4" t="s">
        <v>2</v>
      </c>
      <c r="B4" s="4"/>
      <c r="C4" s="4">
        <v>-494.23770000000002</v>
      </c>
      <c r="D4" s="3"/>
      <c r="E4" s="4"/>
      <c r="F4" s="4"/>
      <c r="G4" s="4">
        <f t="shared" ref="G4:G14" si="0">(B4*52+C4*26+D4*12+E4*4+F4)/12</f>
        <v>-1070.84835</v>
      </c>
    </row>
    <row r="5" spans="1:7" x14ac:dyDescent="0.25">
      <c r="A5" t="s">
        <v>3</v>
      </c>
      <c r="B5" s="4"/>
      <c r="C5" s="4">
        <v>-223.75049999999999</v>
      </c>
      <c r="D5" s="3"/>
      <c r="E5" s="4"/>
      <c r="F5" s="4"/>
      <c r="G5" s="4">
        <f t="shared" si="0"/>
        <v>-484.79275000000001</v>
      </c>
    </row>
    <row r="6" spans="1:7" x14ac:dyDescent="0.25">
      <c r="A6" t="s">
        <v>4</v>
      </c>
      <c r="B6" s="4"/>
      <c r="C6" s="4">
        <v>-52.328850000000003</v>
      </c>
      <c r="D6" s="3"/>
      <c r="E6" s="4"/>
      <c r="F6" s="4"/>
      <c r="G6" s="4">
        <f t="shared" si="0"/>
        <v>-113.37917500000002</v>
      </c>
    </row>
    <row r="7" spans="1:7" x14ac:dyDescent="0.25">
      <c r="A7" t="s">
        <v>5</v>
      </c>
      <c r="B7" s="4"/>
      <c r="C7" s="4">
        <v>-200.31764999999999</v>
      </c>
      <c r="D7" s="3"/>
      <c r="E7" s="4"/>
      <c r="F7" s="4"/>
      <c r="G7" s="4">
        <f t="shared" si="0"/>
        <v>-434.02157499999998</v>
      </c>
    </row>
    <row r="8" spans="1:7" x14ac:dyDescent="0.25">
      <c r="A8" t="s">
        <v>6</v>
      </c>
      <c r="B8" s="4"/>
      <c r="C8" s="4">
        <v>-96.75</v>
      </c>
      <c r="D8" s="3"/>
      <c r="E8" s="4"/>
      <c r="F8" s="4"/>
      <c r="G8" s="4">
        <f t="shared" si="0"/>
        <v>-209.625</v>
      </c>
    </row>
    <row r="9" spans="1:7" x14ac:dyDescent="0.25">
      <c r="A9" t="s">
        <v>7</v>
      </c>
      <c r="B9" s="4"/>
      <c r="C9" s="4">
        <v>-105.32850000000001</v>
      </c>
      <c r="D9" s="3"/>
      <c r="E9" s="4"/>
      <c r="F9" s="4"/>
      <c r="G9" s="4">
        <f t="shared" si="0"/>
        <v>-228.21175000000002</v>
      </c>
    </row>
    <row r="10" spans="1:7" x14ac:dyDescent="0.25">
      <c r="A10" t="s">
        <v>9</v>
      </c>
      <c r="B10" s="4"/>
      <c r="C10" s="4">
        <v>-30.96</v>
      </c>
      <c r="D10" s="3"/>
      <c r="E10" s="4"/>
      <c r="F10" s="4"/>
      <c r="G10" s="4">
        <f t="shared" si="0"/>
        <v>-67.08</v>
      </c>
    </row>
    <row r="11" spans="1:7" x14ac:dyDescent="0.25">
      <c r="A11" t="s">
        <v>10</v>
      </c>
      <c r="B11" s="4"/>
      <c r="C11" s="4">
        <v>-3.2894999999999999</v>
      </c>
      <c r="D11" s="3"/>
      <c r="E11" s="4"/>
      <c r="F11" s="4"/>
      <c r="G11" s="4">
        <f t="shared" si="0"/>
        <v>-7.1272500000000001</v>
      </c>
    </row>
    <row r="12" spans="1:7" x14ac:dyDescent="0.25">
      <c r="A12" t="s">
        <v>11</v>
      </c>
      <c r="B12" s="4"/>
      <c r="C12" s="4">
        <v>-76.903350000000003</v>
      </c>
      <c r="D12" s="3"/>
      <c r="E12" s="4"/>
      <c r="F12" s="4"/>
      <c r="G12" s="4">
        <f t="shared" si="0"/>
        <v>-166.62392500000001</v>
      </c>
    </row>
    <row r="13" spans="1:7" x14ac:dyDescent="0.25">
      <c r="A13" t="s">
        <v>8</v>
      </c>
      <c r="B13" s="4"/>
      <c r="C13" s="4">
        <v>-115.361475</v>
      </c>
      <c r="D13" s="3"/>
      <c r="E13" s="4"/>
      <c r="F13" s="4"/>
      <c r="G13" s="4">
        <f t="shared" si="0"/>
        <v>-249.94986249999999</v>
      </c>
    </row>
    <row r="14" spans="1:7" x14ac:dyDescent="0.25">
      <c r="A14" t="s">
        <v>17</v>
      </c>
      <c r="B14" s="4"/>
      <c r="C14" s="4">
        <f>SUM(C3:C13)</f>
        <v>2446.9263211538459</v>
      </c>
      <c r="D14" s="4"/>
      <c r="E14" s="4"/>
      <c r="F14" s="4"/>
      <c r="G14" s="4">
        <f t="shared" si="0"/>
        <v>5301.6736958333331</v>
      </c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A16" t="s">
        <v>19</v>
      </c>
      <c r="B16" s="3"/>
      <c r="C16" s="3"/>
      <c r="D16" s="3"/>
      <c r="E16" s="3"/>
      <c r="F16" s="3"/>
      <c r="G16" s="3"/>
    </row>
    <row r="17" spans="1:8" x14ac:dyDescent="0.25">
      <c r="A17" t="s">
        <v>12</v>
      </c>
      <c r="B17" s="3"/>
      <c r="C17" s="3"/>
      <c r="D17" s="3">
        <v>-1800</v>
      </c>
      <c r="E17" s="3"/>
      <c r="F17" s="4"/>
      <c r="G17" s="4">
        <f t="shared" ref="G17:G32" si="1">(B17*52+C17*26+D17*12+E17*4+F17)/12</f>
        <v>-1800</v>
      </c>
    </row>
    <row r="18" spans="1:8" x14ac:dyDescent="0.25">
      <c r="A18" t="s">
        <v>20</v>
      </c>
      <c r="B18" s="3"/>
      <c r="C18" s="3"/>
      <c r="D18" s="3">
        <v>-400</v>
      </c>
      <c r="E18" s="3"/>
      <c r="F18" s="4"/>
      <c r="G18" s="4">
        <f t="shared" si="1"/>
        <v>-400</v>
      </c>
    </row>
    <row r="19" spans="1:8" x14ac:dyDescent="0.25">
      <c r="A19" t="s">
        <v>21</v>
      </c>
      <c r="B19" s="3"/>
      <c r="C19" s="3"/>
      <c r="D19" s="3">
        <v>-100</v>
      </c>
      <c r="E19" s="3"/>
      <c r="F19" s="4"/>
      <c r="G19" s="4">
        <f t="shared" si="1"/>
        <v>-100</v>
      </c>
    </row>
    <row r="20" spans="1:8" x14ac:dyDescent="0.25">
      <c r="A20" t="s">
        <v>34</v>
      </c>
      <c r="B20" s="3"/>
      <c r="C20" s="3"/>
      <c r="D20" s="3">
        <v>-17.989999999999998</v>
      </c>
      <c r="E20" s="3"/>
      <c r="F20" s="4"/>
      <c r="G20" s="4">
        <f t="shared" si="1"/>
        <v>-17.989999999999998</v>
      </c>
    </row>
    <row r="21" spans="1:8" x14ac:dyDescent="0.25">
      <c r="A21" t="s">
        <v>35</v>
      </c>
      <c r="B21" s="3"/>
      <c r="C21" s="3"/>
      <c r="D21" s="3">
        <v>-9.99</v>
      </c>
      <c r="E21" s="3"/>
      <c r="F21" s="4"/>
      <c r="G21" s="4">
        <f t="shared" si="1"/>
        <v>-9.99</v>
      </c>
    </row>
    <row r="22" spans="1:8" x14ac:dyDescent="0.25">
      <c r="A22" t="s">
        <v>22</v>
      </c>
      <c r="B22" s="3"/>
      <c r="C22" s="3"/>
      <c r="D22" s="3">
        <v>-65</v>
      </c>
      <c r="E22" s="3"/>
      <c r="F22" s="4"/>
      <c r="G22" s="4">
        <f t="shared" si="1"/>
        <v>-65</v>
      </c>
    </row>
    <row r="23" spans="1:8" x14ac:dyDescent="0.25">
      <c r="A23" t="s">
        <v>23</v>
      </c>
      <c r="B23" s="3"/>
      <c r="C23" s="3"/>
      <c r="D23" s="3">
        <v>-80</v>
      </c>
      <c r="E23" s="3"/>
      <c r="F23" s="4"/>
      <c r="G23" s="4">
        <f t="shared" si="1"/>
        <v>-80</v>
      </c>
    </row>
    <row r="24" spans="1:8" x14ac:dyDescent="0.25">
      <c r="A24" t="s">
        <v>33</v>
      </c>
      <c r="B24" s="3"/>
      <c r="C24" s="3"/>
      <c r="D24" s="3">
        <v>-15</v>
      </c>
      <c r="E24" s="3"/>
      <c r="F24" s="4"/>
      <c r="G24" s="4">
        <f t="shared" si="1"/>
        <v>-15</v>
      </c>
    </row>
    <row r="25" spans="1:8" x14ac:dyDescent="0.25">
      <c r="A25" t="s">
        <v>24</v>
      </c>
      <c r="B25" s="3"/>
      <c r="C25" s="3"/>
      <c r="D25" s="3">
        <v>-200</v>
      </c>
      <c r="E25" s="3"/>
      <c r="F25" s="4"/>
      <c r="G25" s="4">
        <f t="shared" si="1"/>
        <v>-200</v>
      </c>
    </row>
    <row r="26" spans="1:8" x14ac:dyDescent="0.25">
      <c r="A26" t="s">
        <v>25</v>
      </c>
      <c r="B26" s="3"/>
      <c r="C26" s="3"/>
      <c r="D26" s="3">
        <v>-30</v>
      </c>
      <c r="E26" s="3"/>
      <c r="F26" s="4"/>
      <c r="G26" s="4">
        <f t="shared" si="1"/>
        <v>-30</v>
      </c>
    </row>
    <row r="27" spans="1:8" x14ac:dyDescent="0.25">
      <c r="A27" t="s">
        <v>26</v>
      </c>
      <c r="B27" s="3"/>
      <c r="C27" s="3"/>
      <c r="D27" s="3"/>
      <c r="E27" s="3"/>
      <c r="F27" s="4">
        <v>-350</v>
      </c>
      <c r="G27" s="4">
        <f t="shared" si="1"/>
        <v>-29.166666666666668</v>
      </c>
    </row>
    <row r="28" spans="1:8" x14ac:dyDescent="0.25">
      <c r="A28" t="s">
        <v>27</v>
      </c>
      <c r="B28" s="3"/>
      <c r="C28" s="3"/>
      <c r="D28" s="3">
        <v>-80</v>
      </c>
      <c r="E28" s="3"/>
      <c r="F28" s="4"/>
      <c r="G28" s="4">
        <f t="shared" si="1"/>
        <v>-80</v>
      </c>
    </row>
    <row r="29" spans="1:8" x14ac:dyDescent="0.25">
      <c r="A29" t="s">
        <v>28</v>
      </c>
      <c r="B29" s="3"/>
      <c r="C29" s="3"/>
      <c r="D29" s="3">
        <v>-40</v>
      </c>
      <c r="E29" s="3"/>
      <c r="F29" s="4"/>
      <c r="G29" s="4">
        <f t="shared" si="1"/>
        <v>-40</v>
      </c>
    </row>
    <row r="30" spans="1:8" x14ac:dyDescent="0.25">
      <c r="A30" t="s">
        <v>31</v>
      </c>
      <c r="B30" s="3"/>
      <c r="C30" s="3"/>
      <c r="D30" s="3"/>
      <c r="E30" s="3">
        <v>-600</v>
      </c>
      <c r="F30" s="4"/>
      <c r="G30" s="4">
        <f t="shared" si="1"/>
        <v>-200</v>
      </c>
    </row>
    <row r="31" spans="1:8" x14ac:dyDescent="0.25">
      <c r="A31" t="s">
        <v>29</v>
      </c>
      <c r="B31" s="3">
        <v>-100</v>
      </c>
      <c r="C31" s="3"/>
      <c r="D31" s="3"/>
      <c r="E31" s="3"/>
      <c r="F31" s="3"/>
      <c r="G31" s="4">
        <f t="shared" si="1"/>
        <v>-433.33333333333331</v>
      </c>
      <c r="H31" s="1"/>
    </row>
    <row r="32" spans="1:8" x14ac:dyDescent="0.25">
      <c r="A32" t="s">
        <v>30</v>
      </c>
      <c r="B32" s="4">
        <f>SUM(B17:B31)</f>
        <v>-100</v>
      </c>
      <c r="C32" s="4">
        <f>SUM(C17:C31)</f>
        <v>0</v>
      </c>
      <c r="D32" s="4">
        <f t="shared" ref="D32:F32" si="2">SUM(D17:D31)</f>
        <v>-2837.9799999999996</v>
      </c>
      <c r="E32" s="4">
        <f t="shared" si="2"/>
        <v>-600</v>
      </c>
      <c r="F32" s="4">
        <f t="shared" si="2"/>
        <v>-350</v>
      </c>
      <c r="G32" s="4">
        <f t="shared" si="1"/>
        <v>-3500.4799999999996</v>
      </c>
      <c r="H32" s="1"/>
    </row>
    <row r="33" spans="1:8" x14ac:dyDescent="0.25">
      <c r="F33" s="1"/>
      <c r="G33" s="1"/>
      <c r="H33" s="1"/>
    </row>
    <row r="34" spans="1:8" x14ac:dyDescent="0.25">
      <c r="A34" t="s">
        <v>32</v>
      </c>
      <c r="F34" s="1"/>
      <c r="G34" s="3">
        <f>SUM(G14,G32)</f>
        <v>1801.1936958333335</v>
      </c>
      <c r="H34" s="1"/>
    </row>
    <row r="35" spans="1:8" x14ac:dyDescent="0.25">
      <c r="A35" t="s">
        <v>36</v>
      </c>
      <c r="B35" s="4">
        <f>-400</f>
        <v>-400</v>
      </c>
      <c r="F35" s="1"/>
      <c r="G35" s="4">
        <f t="shared" ref="G35:G37" si="3">(B35*52+C35*26+D35*12+E35*4+F35)/12</f>
        <v>-1733.3333333333333</v>
      </c>
      <c r="H35" s="1"/>
    </row>
    <row r="36" spans="1:8" x14ac:dyDescent="0.25">
      <c r="A36" t="s">
        <v>37</v>
      </c>
      <c r="D36" s="4">
        <f>-200</f>
        <v>-200</v>
      </c>
      <c r="F36" s="1"/>
      <c r="G36" s="4">
        <f t="shared" si="3"/>
        <v>-200</v>
      </c>
      <c r="H36" s="1"/>
    </row>
    <row r="37" spans="1:8" x14ac:dyDescent="0.25">
      <c r="A37" t="s">
        <v>38</v>
      </c>
      <c r="D37" s="4">
        <f>-75</f>
        <v>-75</v>
      </c>
      <c r="G37" s="4">
        <f t="shared" si="3"/>
        <v>-75</v>
      </c>
    </row>
    <row r="39" spans="1:8" x14ac:dyDescent="0.25">
      <c r="A39" t="s">
        <v>39</v>
      </c>
      <c r="G39" s="3">
        <f>SUM(G34:G37)</f>
        <v>-207.13963749999971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0DE7-0D44-4CF4-9692-4563783F18B1}">
  <dimension ref="A1:D19"/>
  <sheetViews>
    <sheetView workbookViewId="0">
      <selection activeCell="D13" sqref="D13"/>
    </sheetView>
  </sheetViews>
  <sheetFormatPr defaultRowHeight="15" x14ac:dyDescent="0.25"/>
  <cols>
    <col min="1" max="1" width="10.5703125" bestFit="1" customWidth="1"/>
    <col min="4" max="4" width="10.5703125" style="8" bestFit="1" customWidth="1"/>
  </cols>
  <sheetData>
    <row r="1" spans="1:4" x14ac:dyDescent="0.25">
      <c r="D1" s="8" t="s">
        <v>42</v>
      </c>
    </row>
    <row r="2" spans="1:4" x14ac:dyDescent="0.25">
      <c r="A2" s="3">
        <f>Budget!G32*-1</f>
        <v>3500.4799999999996</v>
      </c>
      <c r="D2" s="8">
        <f>D3</f>
        <v>1315</v>
      </c>
    </row>
    <row r="3" spans="1:4" s="5" customFormat="1" ht="15.75" thickBot="1" x14ac:dyDescent="0.3">
      <c r="A3" s="5" t="s">
        <v>40</v>
      </c>
      <c r="B3" s="5" t="s">
        <v>41</v>
      </c>
      <c r="D3" s="6">
        <f>SUM(D4:D105)</f>
        <v>1315</v>
      </c>
    </row>
    <row r="11" spans="1:4" x14ac:dyDescent="0.25">
      <c r="A11" s="7">
        <v>44889</v>
      </c>
      <c r="D11" s="8">
        <v>100</v>
      </c>
    </row>
    <row r="12" spans="1:4" x14ac:dyDescent="0.25">
      <c r="A12" s="7">
        <v>44887</v>
      </c>
      <c r="D12" s="8">
        <v>65</v>
      </c>
    </row>
    <row r="13" spans="1:4" x14ac:dyDescent="0.25">
      <c r="A13" s="7">
        <v>44885</v>
      </c>
      <c r="D13" s="8">
        <v>400</v>
      </c>
    </row>
    <row r="14" spans="1:4" x14ac:dyDescent="0.25">
      <c r="A14" s="7">
        <v>44882</v>
      </c>
      <c r="D14" s="8">
        <v>100</v>
      </c>
    </row>
    <row r="15" spans="1:4" x14ac:dyDescent="0.25">
      <c r="A15" s="7">
        <v>44877</v>
      </c>
      <c r="D15" s="8">
        <v>80</v>
      </c>
    </row>
    <row r="16" spans="1:4" x14ac:dyDescent="0.25">
      <c r="A16" s="7">
        <v>44876</v>
      </c>
      <c r="D16" s="8">
        <v>30</v>
      </c>
    </row>
    <row r="17" spans="1:4" x14ac:dyDescent="0.25">
      <c r="A17" s="7">
        <v>44875</v>
      </c>
      <c r="D17" s="8">
        <v>40</v>
      </c>
    </row>
    <row r="18" spans="1:4" x14ac:dyDescent="0.25">
      <c r="A18" s="7">
        <v>44875</v>
      </c>
      <c r="D18" s="8">
        <v>100</v>
      </c>
    </row>
    <row r="19" spans="1:4" x14ac:dyDescent="0.25">
      <c r="A19" s="7">
        <v>44873</v>
      </c>
      <c r="D19" s="8">
        <v>400</v>
      </c>
    </row>
  </sheetData>
  <conditionalFormatting sqref="C2:G2">
    <cfRule type="cellIs" dxfId="5" priority="1" operator="between">
      <formula>$A$2*0.8</formula>
      <formula>$A$2</formula>
    </cfRule>
    <cfRule type="cellIs" dxfId="4" priority="2" operator="lessThan">
      <formula>$A$2*0.8</formula>
    </cfRule>
    <cfRule type="cellIs" dxfId="3" priority="3" operator="greaterThan">
      <formula>$A$2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05D5-4322-4BC6-B4B0-E12A9A7A4EEE}">
  <dimension ref="A1:N18"/>
  <sheetViews>
    <sheetView tabSelected="1" workbookViewId="0">
      <selection activeCell="E2" sqref="E2"/>
    </sheetView>
  </sheetViews>
  <sheetFormatPr defaultRowHeight="15" x14ac:dyDescent="0.25"/>
  <cols>
    <col min="1" max="1" width="10.5703125" bestFit="1" customWidth="1"/>
    <col min="5" max="5" width="10.5703125" style="8" bestFit="1" customWidth="1"/>
  </cols>
  <sheetData>
    <row r="1" spans="1:14" x14ac:dyDescent="0.25">
      <c r="D1" s="9" t="s">
        <v>43</v>
      </c>
      <c r="E1" s="9" t="s">
        <v>44</v>
      </c>
    </row>
    <row r="2" spans="1:14" x14ac:dyDescent="0.25">
      <c r="A2" s="3">
        <f>Budget!B35*-1</f>
        <v>400</v>
      </c>
      <c r="D2" s="8">
        <f>D3</f>
        <v>46.34</v>
      </c>
      <c r="E2" s="8">
        <f>E3</f>
        <v>337.93000000000006</v>
      </c>
    </row>
    <row r="3" spans="1:14" s="5" customFormat="1" ht="15.75" thickBot="1" x14ac:dyDescent="0.3">
      <c r="A3" s="5" t="s">
        <v>40</v>
      </c>
      <c r="B3" s="5" t="s">
        <v>41</v>
      </c>
      <c r="D3" s="6">
        <f>SUM(D4:D92)</f>
        <v>46.34</v>
      </c>
      <c r="E3" s="6">
        <f>SUM(E4:E92)</f>
        <v>337.93000000000006</v>
      </c>
    </row>
    <row r="4" spans="1:14" x14ac:dyDescent="0.25">
      <c r="D4" s="8"/>
    </row>
    <row r="5" spans="1:14" x14ac:dyDescent="0.25">
      <c r="D5" s="8"/>
    </row>
    <row r="6" spans="1:14" x14ac:dyDescent="0.25">
      <c r="D6" s="8"/>
    </row>
    <row r="7" spans="1:14" x14ac:dyDescent="0.25">
      <c r="D7" s="8"/>
    </row>
    <row r="8" spans="1:14" x14ac:dyDescent="0.25">
      <c r="A8" s="7">
        <v>44892</v>
      </c>
      <c r="D8" s="8">
        <v>37.46</v>
      </c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7">
        <v>44891</v>
      </c>
      <c r="B9" s="8"/>
      <c r="C9" s="8"/>
      <c r="D9" s="8">
        <v>8.8800000000000008</v>
      </c>
      <c r="F9" s="8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7">
        <v>44890</v>
      </c>
      <c r="B10" s="8"/>
      <c r="C10" s="8"/>
      <c r="D10" s="8"/>
      <c r="E10" s="8">
        <v>135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7">
        <v>44890</v>
      </c>
      <c r="B11" s="8"/>
      <c r="C11" s="8"/>
      <c r="D11" s="8"/>
      <c r="E11" s="8">
        <v>27.79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7">
        <v>44888</v>
      </c>
      <c r="B12" s="8"/>
      <c r="C12" s="8"/>
      <c r="D12" s="8"/>
      <c r="E12" s="8">
        <v>18.96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7">
        <v>44887</v>
      </c>
      <c r="B13" s="8"/>
      <c r="C13" s="8"/>
      <c r="D13" s="8"/>
      <c r="E13" s="8">
        <v>23.52</v>
      </c>
    </row>
    <row r="14" spans="1:14" x14ac:dyDescent="0.25">
      <c r="A14" s="7">
        <v>44886</v>
      </c>
      <c r="D14" s="8"/>
      <c r="E14" s="8">
        <v>72.260000000000005</v>
      </c>
    </row>
    <row r="15" spans="1:14" x14ac:dyDescent="0.25">
      <c r="A15" s="7">
        <v>44885</v>
      </c>
      <c r="D15" s="8"/>
      <c r="E15" s="8">
        <v>28.43</v>
      </c>
    </row>
    <row r="16" spans="1:14" x14ac:dyDescent="0.25">
      <c r="A16" s="7">
        <v>44885</v>
      </c>
      <c r="D16" s="8"/>
      <c r="E16" s="8">
        <v>10.8</v>
      </c>
    </row>
    <row r="17" spans="1:5" x14ac:dyDescent="0.25">
      <c r="A17" s="7">
        <v>44884</v>
      </c>
      <c r="D17" s="8"/>
      <c r="E17" s="8">
        <v>15.29</v>
      </c>
    </row>
    <row r="18" spans="1:5" x14ac:dyDescent="0.25">
      <c r="A18" s="7">
        <v>44884</v>
      </c>
      <c r="D18" s="8"/>
      <c r="E18" s="8">
        <v>5.88</v>
      </c>
    </row>
  </sheetData>
  <conditionalFormatting sqref="C2:H2">
    <cfRule type="cellIs" dxfId="2" priority="1" operator="between">
      <formula>$A$2*0.8</formula>
      <formula>$A$2</formula>
    </cfRule>
    <cfRule type="cellIs" dxfId="1" priority="2" operator="lessThan">
      <formula>$A$2*0.8</formula>
    </cfRule>
    <cfRule type="cellIs" dxfId="0" priority="3" operator="greaterThan">
      <formula>$A$2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Payment Acct 1</vt:lpstr>
      <vt:lpstr>Payment Acct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North</dc:creator>
  <cp:lastModifiedBy>Brian North</cp:lastModifiedBy>
  <dcterms:created xsi:type="dcterms:W3CDTF">2022-11-06T22:44:13Z</dcterms:created>
  <dcterms:modified xsi:type="dcterms:W3CDTF">2022-11-27T23:36:35Z</dcterms:modified>
</cp:coreProperties>
</file>